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H166" i="2" l="1"/>
  <c r="J176" i="2" l="1"/>
  <c r="H155" i="2"/>
  <c r="H140" i="2" l="1"/>
  <c r="H176" i="2" l="1"/>
  <c r="H171" i="2"/>
  <c r="H146" i="2"/>
  <c r="H106" i="2"/>
  <c r="H101" i="2"/>
  <c r="H91" i="2"/>
  <c r="H41" i="2"/>
  <c r="H21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H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<sst xmlns="http://schemas.openxmlformats.org/spreadsheetml/2006/main" count="367" uniqueCount="160">
  <si>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</si>
  <si>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</si>
  <si>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</si>
  <si>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</si>
  <si>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</si>
  <si>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</si>
  <si>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</si>
  <si>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</si>
  <si>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</si>
  <si>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</si>
  <si>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</si>
  <si>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</si>
  <si>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</si>
  <si>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</si>
  <si>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</si>
  <si>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</si>
  <si>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</si>
  <si>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</si>
  <si>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</si>
  <si>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</si>
  <si>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</si>
  <si>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</si>
  <si>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</si>
  <si>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</si>
  <si>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</si>
  <si>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</si>
  <si>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</si>
  <si>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</si>
  <si>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</si>
  <si>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</si>
  <si>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</si>
  <si>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</si>
  <si>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</si>
  <si>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</si>
  <si>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</si>
  <si>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</si>
  <si>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</si>
  <si>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</si>
  <si>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</si>
  <si>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</si>
  <si>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</si>
  <si>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</si>
  <si>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</si>
  <si>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</si>
  <si>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</si>
  <si>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</si>
  <si>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</si>
  <si>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</si>
  <si>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</si>
  <si>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</si>
  <si>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</si>
  <si>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</si>
  <si>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</si>
  <si>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</si>
  <si>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</si>
  <si>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</si>
  <si>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</si>
  <si>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</si>
  <si>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</si>
  <si>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</si>
  <si>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</si>
  <si>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</si>
  <si>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</si>
  <si>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</si>
  <si>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</si>
  <si>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</si>
  <si>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</si>
  <si>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</si>
  <si>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</si>
  <si>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</si>
  <si>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</si>
  <si>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</si>
  <si>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</si>
  <si>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</si>
  <si>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</si>
  <si>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</si>
  <si>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</si>
  <si>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</si>
  <si>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</si>
  <si>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</si>
  <si>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</si>
  <si>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</si>
  <si>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</si>
  <si>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</si>
  <si>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</si>
  <si>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</si>
  <si>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</si>
  <si>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</si>
  <si>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</si>
  <si>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</si>
  <si>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</si>
  <si>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</si>
  <si>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</si>
  <si>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МАУ городского округа Евпатория Республики Крым "Евпаторийский культурно-этнографический центр "Малый Иерусалим"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</si>
  <si>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</si>
  <si>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</si>
  <si>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</si>
  <si>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</si>
  <si>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</si>
  <si>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</si>
  <si>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</si>
  <si>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</si>
  <si>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</si>
  <si>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</si>
  <si>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</si>
  <si>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</si>
  <si>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</si>
  <si>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</si>
  <si>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</si>
  <si>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</si>
  <si>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</si>
  <si>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</si>
  <si>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</si>
  <si>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 xml:space="preserve">УКиМО,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 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</si>
  <si>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</si>
  <si>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</si>
  <si>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</si>
  <si>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</si>
  <si>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</si>
  <si>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</si>
  <si>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</si>
  <si>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</si>
  <si>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</si>
  <si>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УКиМО, МБУК "Евпаторийский краеведческий музей",  МБУК "Евпаторийская централизованная библиотечная система", МАУ городского округа Евпатория Республики Крым "Евпаторийский культурно-этнографический центр "Малый Иерусалим"</t>
  </si>
  <si>
    <t xml:space="preserve">2021-2024 </t>
  </si>
  <si>
    <t xml:space="preserve">2021 - 2024 </t>
  </si>
  <si>
    <t xml:space="preserve"> 2021-2024</t>
  </si>
  <si>
    <t>2021-2024</t>
  </si>
  <si>
    <t>2024 год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</si>
  <si>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городского округа Евпатория Республики Крым "Евпаторийский культурно-этнографический центр "Малый Иерусалим", МБУК "Евпаторийская централизованная библиотечная система"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</si>
  <si>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</si>
  <si>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</si>
  <si>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</si>
  <si>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</si>
  <si>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</si>
  <si>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</si>
  <si>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</si>
  <si>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</si>
  <si>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</si>
  <si>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</si>
  <si>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</si>
  <si>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</si>
  <si>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</si>
  <si>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</si>
  <si>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</si>
  <si>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</si>
  <si>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</si>
  <si>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</si>
  <si>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</si>
  <si>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</si>
  <si>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</si>
  <si>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</si>
  <si>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</si>
  <si>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</si>
  <si>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</si>
  <si>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>УКиМО, МБУК "Евпаторийский центр культуры и досуга", МБУК "Заозерненский центр культуры и досуга"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</si>
  <si>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г. Евпатория, ул. Демышева, 129 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</si>
  <si>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</si>
  <si>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 xml:space="preserve"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 </t>
  </si>
  <si>
    <t>Обеспечение условий антитеррористической защищенности и пожарной безопасности в образовательных учреждениях сферы культуры, театре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</si>
</sst>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="120" zoomScaleNormal="100" zoomScaleSheetLayoutView="120" workbookViewId="0">
      <pane xSplit="4" ySplit="12" topLeftCell="E164" activePane="bottomRight" state="frozen"/>
      <selection pane="topRight" activeCell="E1" sqref="E1"/>
      <selection pane="bottomLeft" activeCell="A13" sqref="A13"/>
      <selection pane="bottomRight" activeCell="H27" sqref="H27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97" t="s">
        <v>157</v>
      </c>
      <c r="H1" s="97"/>
      <c r="I1" s="97"/>
      <c r="J1" s="97"/>
    </row>
    <row r="2" spans="1:52" ht="16.3" customHeight="1" x14ac:dyDescent="0.25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3" customHeight="1" x14ac:dyDescent="0.25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3" customHeight="1" x14ac:dyDescent="0.25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" customHeight="1" x14ac:dyDescent="0.25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3" customHeight="1" x14ac:dyDescent="0.25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9" t="s">
        <v>55</v>
      </c>
      <c r="B13" s="76" t="s">
        <v>80</v>
      </c>
      <c r="C13" s="79" t="s">
        <v>124</v>
      </c>
      <c r="D13" s="76" t="s">
        <v>110</v>
      </c>
      <c r="E13" s="14" t="s">
        <v>47</v>
      </c>
      <c r="F13" s="15">
        <f t="shared" ref="F13:F32" si="0">G13+H13+I13+J13</f>
        <v>343104.00109999999</v>
      </c>
      <c r="G13" s="16">
        <f>G18+G23+G28+G33+G38+G43+G48</f>
        <v>83229.998100000012</v>
      </c>
      <c r="H13" s="16">
        <f t="shared" ref="H13:J13" si="1">H18+H23+H28+H33+H38+H43+H48</f>
        <v>85162.136999999988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80"/>
      <c r="B15" s="77"/>
      <c r="C15" s="80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80"/>
      <c r="B16" s="77"/>
      <c r="C16" s="80"/>
      <c r="D16" s="77"/>
      <c r="E16" s="14" t="s">
        <v>58</v>
      </c>
      <c r="F16" s="15">
        <f t="shared" si="0"/>
        <v>342603.36399999994</v>
      </c>
      <c r="G16" s="16">
        <f t="shared" ref="G16:J16" si="4">G21+G26+G31+G36+G41+G46+G51</f>
        <v>83107.361000000004</v>
      </c>
      <c r="H16" s="16">
        <f t="shared" si="4"/>
        <v>85036.136999999988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76" t="s">
        <v>60</v>
      </c>
      <c r="B18" s="94" t="s">
        <v>137</v>
      </c>
      <c r="C18" s="79" t="s">
        <v>96</v>
      </c>
      <c r="D18" s="76" t="s">
        <v>111</v>
      </c>
      <c r="E18" s="67" t="s">
        <v>47</v>
      </c>
      <c r="F18" s="15">
        <f t="shared" si="0"/>
        <v>1074.5900000000001</v>
      </c>
      <c r="G18" s="16">
        <f t="shared" ref="G18:I18" si="6">G19+G20+G21+G22</f>
        <v>443.25</v>
      </c>
      <c r="H18" s="16">
        <f t="shared" si="6"/>
        <v>631.34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7"/>
      <c r="B21" s="95"/>
      <c r="C21" s="80"/>
      <c r="D21" s="77"/>
      <c r="E21" s="37" t="s">
        <v>58</v>
      </c>
      <c r="F21" s="15">
        <f t="shared" si="0"/>
        <v>1074.5900000000001</v>
      </c>
      <c r="G21" s="71">
        <v>443.25</v>
      </c>
      <c r="H21" s="74">
        <f>631.34</f>
        <v>631.34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76" t="s">
        <v>61</v>
      </c>
      <c r="B23" s="94" t="s">
        <v>159</v>
      </c>
      <c r="C23" s="79" t="s">
        <v>96</v>
      </c>
      <c r="D23" s="76" t="s">
        <v>154</v>
      </c>
      <c r="E23" s="67" t="s">
        <v>47</v>
      </c>
      <c r="F23" s="15">
        <f t="shared" si="0"/>
        <v>3938.518</v>
      </c>
      <c r="G23" s="16">
        <f t="shared" ref="G23:I23" si="8">G24+G25+G26+G27</f>
        <v>3124</v>
      </c>
      <c r="H23" s="16">
        <f t="shared" si="8"/>
        <v>814.51800000000003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7"/>
      <c r="B26" s="95"/>
      <c r="C26" s="80"/>
      <c r="D26" s="77"/>
      <c r="E26" s="37" t="s">
        <v>58</v>
      </c>
      <c r="F26" s="15">
        <f t="shared" si="0"/>
        <v>3938.518</v>
      </c>
      <c r="G26" s="19">
        <v>3124</v>
      </c>
      <c r="H26" s="74">
        <v>814.51800000000003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76" t="s">
        <v>62</v>
      </c>
      <c r="B28" s="94" t="s">
        <v>148</v>
      </c>
      <c r="C28" s="79" t="s">
        <v>125</v>
      </c>
      <c r="D28" s="76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7"/>
      <c r="B31" s="95"/>
      <c r="C31" s="80"/>
      <c r="D31" s="77"/>
      <c r="E31" s="37" t="s">
        <v>58</v>
      </c>
      <c r="F31" s="15">
        <f t="shared" si="0"/>
        <v>15433.35</v>
      </c>
      <c r="G31" s="19">
        <v>3457.873</v>
      </c>
      <c r="H31" s="74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76" t="s">
        <v>63</v>
      </c>
      <c r="B33" s="94" t="s">
        <v>138</v>
      </c>
      <c r="C33" s="79" t="s">
        <v>125</v>
      </c>
      <c r="D33" s="76" t="s">
        <v>100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7"/>
      <c r="B36" s="95"/>
      <c r="C36" s="80"/>
      <c r="D36" s="77"/>
      <c r="E36" s="14" t="s">
        <v>58</v>
      </c>
      <c r="F36" s="15">
        <f t="shared" si="12"/>
        <v>229247.51900000003</v>
      </c>
      <c r="G36" s="19">
        <v>54060.3</v>
      </c>
      <c r="H36" s="74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76" t="s">
        <v>75</v>
      </c>
      <c r="B38" s="94" t="s">
        <v>139</v>
      </c>
      <c r="C38" s="79" t="s">
        <v>126</v>
      </c>
      <c r="D38" s="76" t="s">
        <v>99</v>
      </c>
      <c r="E38" s="58" t="s">
        <v>47</v>
      </c>
      <c r="F38" s="15">
        <f t="shared" si="12"/>
        <v>56696.216000000008</v>
      </c>
      <c r="G38" s="16">
        <f t="shared" ref="G38:I38" si="15">G39+G40+G41+G42</f>
        <v>13476.234</v>
      </c>
      <c r="H38" s="16">
        <f t="shared" si="15"/>
        <v>14011.583000000001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7"/>
      <c r="B41" s="95"/>
      <c r="C41" s="80"/>
      <c r="D41" s="77"/>
      <c r="E41" s="58" t="s">
        <v>58</v>
      </c>
      <c r="F41" s="15">
        <f t="shared" si="12"/>
        <v>56696.216000000008</v>
      </c>
      <c r="G41" s="19">
        <v>13476.234</v>
      </c>
      <c r="H41" s="74">
        <f>14011.583</f>
        <v>14011.583000000001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76" t="s">
        <v>109</v>
      </c>
      <c r="B43" s="94" t="s">
        <v>140</v>
      </c>
      <c r="C43" s="79" t="s">
        <v>127</v>
      </c>
      <c r="D43" s="76" t="s">
        <v>112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7"/>
      <c r="B46" s="95"/>
      <c r="C46" s="80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76" t="s">
        <v>120</v>
      </c>
      <c r="B48" s="94" t="s">
        <v>97</v>
      </c>
      <c r="C48" s="79" t="s">
        <v>127</v>
      </c>
      <c r="D48" s="76" t="s">
        <v>99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7"/>
      <c r="B50" s="95"/>
      <c r="C50" s="80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76" t="s">
        <v>64</v>
      </c>
      <c r="B53" s="76" t="s">
        <v>81</v>
      </c>
      <c r="C53" s="79" t="s">
        <v>127</v>
      </c>
      <c r="D53" s="88" t="s">
        <v>114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76" t="s">
        <v>22</v>
      </c>
      <c r="B58" s="94" t="s">
        <v>132</v>
      </c>
      <c r="C58" s="79" t="s">
        <v>127</v>
      </c>
      <c r="D58" s="77" t="s">
        <v>114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76" t="s">
        <v>65</v>
      </c>
      <c r="B63" s="76" t="s">
        <v>82</v>
      </c>
      <c r="C63" s="79" t="s">
        <v>124</v>
      </c>
      <c r="D63" s="76" t="s">
        <v>107</v>
      </c>
      <c r="E63" s="43" t="s">
        <v>47</v>
      </c>
      <c r="F63" s="15">
        <f t="shared" si="12"/>
        <v>98942.910319999995</v>
      </c>
      <c r="G63" s="16">
        <f>G68+G73+G78+G83</f>
        <v>22838.251</v>
      </c>
      <c r="H63" s="16">
        <f t="shared" ref="H63:J63" si="24">H68+H73+H78+H83</f>
        <v>24043.375319999999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7"/>
      <c r="B66" s="77"/>
      <c r="C66" s="80"/>
      <c r="D66" s="77"/>
      <c r="E66" s="43" t="s">
        <v>58</v>
      </c>
      <c r="F66" s="15">
        <f t="shared" si="26"/>
        <v>98942.910319999995</v>
      </c>
      <c r="G66" s="16">
        <f>G71+G76+G81+G86</f>
        <v>22838.251</v>
      </c>
      <c r="H66" s="16">
        <f t="shared" ref="H66:J66" si="27">H71+H76+H81+H86</f>
        <v>24043.375319999999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76" t="s">
        <v>66</v>
      </c>
      <c r="B68" s="94" t="s">
        <v>141</v>
      </c>
      <c r="C68" s="79" t="s">
        <v>96</v>
      </c>
      <c r="D68" s="102" t="s">
        <v>153</v>
      </c>
      <c r="E68" s="43" t="s">
        <v>47</v>
      </c>
      <c r="F68" s="15">
        <f t="shared" si="26"/>
        <v>533.19731999999999</v>
      </c>
      <c r="G68" s="16">
        <f>G69+G70+G71+G72</f>
        <v>338.09399999999999</v>
      </c>
      <c r="H68" s="16">
        <f t="shared" ref="H68:J68" si="28">H69+H70+H71+H72</f>
        <v>195.10332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7"/>
      <c r="B71" s="95"/>
      <c r="C71" s="80"/>
      <c r="D71" s="103"/>
      <c r="E71" s="43" t="s">
        <v>58</v>
      </c>
      <c r="F71" s="15">
        <f t="shared" si="26"/>
        <v>533.19731999999999</v>
      </c>
      <c r="G71" s="19">
        <v>338.09399999999999</v>
      </c>
      <c r="H71" s="74">
        <v>195.10332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76" t="s">
        <v>2</v>
      </c>
      <c r="B73" s="94" t="s">
        <v>142</v>
      </c>
      <c r="C73" s="79" t="s">
        <v>124</v>
      </c>
      <c r="D73" s="102" t="s">
        <v>89</v>
      </c>
      <c r="E73" s="43" t="s">
        <v>47</v>
      </c>
      <c r="F73" s="15">
        <f t="shared" si="26"/>
        <v>54610.171999999999</v>
      </c>
      <c r="G73" s="16">
        <f>G74+G75+G76+G77</f>
        <v>12486.252</v>
      </c>
      <c r="H73" s="16">
        <f t="shared" ref="H73:J73" si="29">H74+H75+H76+H77</f>
        <v>13185.513999999999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7"/>
      <c r="B76" s="95"/>
      <c r="C76" s="80"/>
      <c r="D76" s="103"/>
      <c r="E76" s="43" t="s">
        <v>58</v>
      </c>
      <c r="F76" s="15">
        <f t="shared" si="26"/>
        <v>54610.171999999999</v>
      </c>
      <c r="G76" s="19">
        <v>12486.252</v>
      </c>
      <c r="H76" s="74">
        <v>13185.513999999999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76" t="s">
        <v>67</v>
      </c>
      <c r="B78" s="94" t="s">
        <v>143</v>
      </c>
      <c r="C78" s="79" t="s">
        <v>124</v>
      </c>
      <c r="D78" s="10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7"/>
      <c r="B81" s="95"/>
      <c r="C81" s="80"/>
      <c r="D81" s="103"/>
      <c r="E81" s="43" t="s">
        <v>58</v>
      </c>
      <c r="F81" s="15">
        <f t="shared" si="26"/>
        <v>21286.41</v>
      </c>
      <c r="G81" s="19">
        <v>4884.8909999999996</v>
      </c>
      <c r="H81" s="74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76" t="s">
        <v>101</v>
      </c>
      <c r="B83" s="94" t="s">
        <v>144</v>
      </c>
      <c r="C83" s="79" t="s">
        <v>124</v>
      </c>
      <c r="D83" s="102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7"/>
      <c r="B86" s="95"/>
      <c r="C86" s="80"/>
      <c r="D86" s="103"/>
      <c r="E86" s="43" t="s">
        <v>58</v>
      </c>
      <c r="F86" s="15">
        <f>G86+H86+I86+J86</f>
        <v>22513.131000000001</v>
      </c>
      <c r="G86" s="19">
        <v>5129.0140000000001</v>
      </c>
      <c r="H86" s="74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122" t="s">
        <v>149</v>
      </c>
      <c r="B88" s="94" t="s">
        <v>150</v>
      </c>
      <c r="C88" s="79">
        <v>2022</v>
      </c>
      <c r="D88" s="102" t="s">
        <v>155</v>
      </c>
      <c r="E88" s="43" t="s">
        <v>47</v>
      </c>
      <c r="F88" s="72">
        <f t="shared" ref="F88:G88" si="32">SUM(F89:F92)</f>
        <v>251.215</v>
      </c>
      <c r="G88" s="73">
        <f t="shared" si="32"/>
        <v>0</v>
      </c>
      <c r="H88" s="73">
        <f>SUM(H89:H92)</f>
        <v>251.215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7"/>
      <c r="B91" s="95"/>
      <c r="C91" s="80"/>
      <c r="D91" s="103"/>
      <c r="E91" s="43" t="s">
        <v>58</v>
      </c>
      <c r="F91" s="15">
        <f>G91+H91+I91+J91</f>
        <v>251.215</v>
      </c>
      <c r="G91" s="18">
        <v>0</v>
      </c>
      <c r="H91" s="75">
        <f>251.215</f>
        <v>251.215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8" t="s">
        <v>68</v>
      </c>
      <c r="B93" s="88" t="s">
        <v>84</v>
      </c>
      <c r="C93" s="79" t="s">
        <v>124</v>
      </c>
      <c r="D93" s="88" t="s">
        <v>114</v>
      </c>
      <c r="E93" s="68" t="s">
        <v>47</v>
      </c>
      <c r="F93" s="15">
        <f t="shared" si="26"/>
        <v>236100.90682999999</v>
      </c>
      <c r="G93" s="16">
        <f>G98+G103+G108+G113+G118+G123+G128+G133+G138</f>
        <v>56915.833559999999</v>
      </c>
      <c r="H93" s="16">
        <f t="shared" ref="H93:J93" si="34">H98+H103+H108+H113+H118+H123+H128+H133+H138</f>
        <v>56684.69227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9"/>
      <c r="B96" s="89"/>
      <c r="C96" s="80"/>
      <c r="D96" s="89"/>
      <c r="E96" s="68" t="s">
        <v>58</v>
      </c>
      <c r="F96" s="15">
        <f t="shared" si="26"/>
        <v>235393.21599999999</v>
      </c>
      <c r="G96" s="16">
        <f>G101+G106+G111+G116+G121+G126+G131+G136+G141</f>
        <v>56561.141999999993</v>
      </c>
      <c r="H96" s="16">
        <f>H101+H106+H111+H116+H121+H126+H131+H136+H141</f>
        <v>56331.692999999999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8" t="s">
        <v>69</v>
      </c>
      <c r="B98" s="91" t="s">
        <v>115</v>
      </c>
      <c r="C98" s="79" t="s">
        <v>124</v>
      </c>
      <c r="D98" s="82" t="s">
        <v>129</v>
      </c>
      <c r="E98" s="68" t="s">
        <v>47</v>
      </c>
      <c r="F98" s="15">
        <f t="shared" si="26"/>
        <v>28361.561000000002</v>
      </c>
      <c r="G98" s="16">
        <f t="shared" ref="G98:H98" si="40">G99+G100+G101+G102</f>
        <v>6589.335</v>
      </c>
      <c r="H98" s="16">
        <f t="shared" si="40"/>
        <v>6920.7510000000002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9"/>
      <c r="B101" s="92"/>
      <c r="C101" s="80"/>
      <c r="D101" s="111"/>
      <c r="E101" s="68" t="s">
        <v>58</v>
      </c>
      <c r="F101" s="15">
        <f t="shared" si="26"/>
        <v>28361.561000000002</v>
      </c>
      <c r="G101" s="19">
        <f>4189.335+2400</f>
        <v>6589.335</v>
      </c>
      <c r="H101" s="74">
        <f>6920.751</f>
        <v>6920.7510000000002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23.8" customHeight="1" x14ac:dyDescent="0.25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8" t="s">
        <v>70</v>
      </c>
      <c r="B103" s="85" t="s">
        <v>106</v>
      </c>
      <c r="C103" s="79" t="s">
        <v>124</v>
      </c>
      <c r="D103" s="82" t="s">
        <v>83</v>
      </c>
      <c r="E103" s="68" t="s">
        <v>47</v>
      </c>
      <c r="F103" s="15">
        <f t="shared" si="41"/>
        <v>2069</v>
      </c>
      <c r="G103" s="16">
        <f>G104+G105+G106+G107</f>
        <v>200</v>
      </c>
      <c r="H103" s="16">
        <f>H104+H105+H106+H107</f>
        <v>623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9"/>
      <c r="B106" s="106"/>
      <c r="C106" s="80"/>
      <c r="D106" s="111"/>
      <c r="E106" s="68" t="s">
        <v>58</v>
      </c>
      <c r="F106" s="15">
        <f t="shared" si="41"/>
        <v>2069</v>
      </c>
      <c r="G106" s="19">
        <v>200</v>
      </c>
      <c r="H106" s="18">
        <f>623</f>
        <v>623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8" t="s">
        <v>76</v>
      </c>
      <c r="B108" s="85" t="s">
        <v>119</v>
      </c>
      <c r="C108" s="79">
        <v>2021</v>
      </c>
      <c r="D108" s="82" t="s">
        <v>94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8" t="s">
        <v>105</v>
      </c>
      <c r="B113" s="85" t="s">
        <v>116</v>
      </c>
      <c r="C113" s="79">
        <v>2021</v>
      </c>
      <c r="D113" s="82" t="s">
        <v>123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2.9" customHeight="1" x14ac:dyDescent="0.25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8" t="s">
        <v>102</v>
      </c>
      <c r="B118" s="85" t="s">
        <v>121</v>
      </c>
      <c r="C118" s="79">
        <v>2021</v>
      </c>
      <c r="D118" s="82" t="s">
        <v>94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95" customHeight="1" x14ac:dyDescent="0.25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8" t="s">
        <v>103</v>
      </c>
      <c r="B123" s="110" t="s">
        <v>145</v>
      </c>
      <c r="C123" s="79" t="s">
        <v>124</v>
      </c>
      <c r="D123" s="82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9"/>
      <c r="B126" s="108"/>
      <c r="C126" s="80"/>
      <c r="D126" s="111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8" t="s">
        <v>104</v>
      </c>
      <c r="B128" s="85" t="s">
        <v>85</v>
      </c>
      <c r="C128" s="79" t="s">
        <v>127</v>
      </c>
      <c r="D128" s="82" t="s">
        <v>93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9"/>
      <c r="B131" s="108"/>
      <c r="C131" s="80"/>
      <c r="D131" s="83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8" t="s">
        <v>122</v>
      </c>
      <c r="B133" s="85" t="s">
        <v>146</v>
      </c>
      <c r="C133" s="79" t="s">
        <v>124</v>
      </c>
      <c r="D133" s="113" t="s">
        <v>94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9"/>
      <c r="B136" s="108"/>
      <c r="C136" s="80"/>
      <c r="D136" s="113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8.350000000000001" customHeight="1" x14ac:dyDescent="0.25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8" t="s">
        <v>130</v>
      </c>
      <c r="B138" s="85" t="s">
        <v>131</v>
      </c>
      <c r="C138" s="79">
        <v>2022</v>
      </c>
      <c r="D138" s="82" t="s">
        <v>94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f>17.29696+0.353</f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/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31.6" customHeight="1" x14ac:dyDescent="0.25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8" t="s">
        <v>151</v>
      </c>
      <c r="B143" s="85" t="s">
        <v>152</v>
      </c>
      <c r="C143" s="79">
        <v>2022</v>
      </c>
      <c r="D143" s="82" t="s">
        <v>92</v>
      </c>
      <c r="E143" s="68" t="s">
        <v>47</v>
      </c>
      <c r="F143" s="15">
        <f t="shared" ref="F143:G143" si="48">SUM(F144:F147)</f>
        <v>425.89</v>
      </c>
      <c r="G143" s="16">
        <f t="shared" si="48"/>
        <v>0</v>
      </c>
      <c r="H143" s="16">
        <f>SUM(H144:H147)</f>
        <v>425.89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9"/>
      <c r="B146" s="106"/>
      <c r="C146" s="80"/>
      <c r="D146" s="111"/>
      <c r="E146" s="68" t="s">
        <v>58</v>
      </c>
      <c r="F146" s="15">
        <f>G146+H146+I146+J146</f>
        <v>425.89</v>
      </c>
      <c r="G146" s="18">
        <v>0</v>
      </c>
      <c r="H146" s="74">
        <f>425.89</f>
        <v>425.89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8" t="s">
        <v>79</v>
      </c>
      <c r="B148" s="88" t="s">
        <v>86</v>
      </c>
      <c r="C148" s="79" t="s">
        <v>124</v>
      </c>
      <c r="D148" s="82" t="s">
        <v>118</v>
      </c>
      <c r="E148" s="68" t="s">
        <v>47</v>
      </c>
      <c r="F148" s="15">
        <f t="shared" si="47"/>
        <v>80690.777219999989</v>
      </c>
      <c r="G148" s="16">
        <f>G153+G163+G168+G158+G173+G178</f>
        <v>19417.261200000001</v>
      </c>
      <c r="H148" s="16">
        <f t="shared" ref="H148:J148" si="50">H153+H163+H168+H158+H173+H178</f>
        <v>32065.318939999997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9"/>
      <c r="B150" s="89"/>
      <c r="C150" s="80"/>
      <c r="D150" s="115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 t="shared" si="52"/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9"/>
      <c r="B151" s="89"/>
      <c r="C151" s="80"/>
      <c r="D151" s="115"/>
      <c r="E151" s="68" t="s">
        <v>58</v>
      </c>
      <c r="F151" s="15">
        <f t="shared" si="47"/>
        <v>56146.939979999996</v>
      </c>
      <c r="G151" s="16">
        <f t="shared" ref="G151:J151" si="53">G156+G166+G171+G161+G176+G181</f>
        <v>12975.96</v>
      </c>
      <c r="H151" s="16">
        <f t="shared" si="53"/>
        <v>18642.124179999999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82" t="s">
        <v>25</v>
      </c>
      <c r="B153" s="85" t="s">
        <v>135</v>
      </c>
      <c r="C153" s="79" t="s">
        <v>134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f>1.08316+0.0221</f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/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82" t="s">
        <v>26</v>
      </c>
      <c r="B158" s="85" t="s">
        <v>156</v>
      </c>
      <c r="C158" s="79" t="s">
        <v>96</v>
      </c>
      <c r="D158" s="82" t="s">
        <v>98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83"/>
      <c r="B160" s="86"/>
      <c r="C160" s="80"/>
      <c r="D160" s="117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83"/>
      <c r="B161" s="86"/>
      <c r="C161" s="80"/>
      <c r="D161" s="117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9.7" customHeight="1" x14ac:dyDescent="0.25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82" t="s">
        <v>27</v>
      </c>
      <c r="B163" s="85" t="s">
        <v>158</v>
      </c>
      <c r="C163" s="79" t="s">
        <v>96</v>
      </c>
      <c r="D163" s="82" t="s">
        <v>113</v>
      </c>
      <c r="E163" s="68" t="s">
        <v>47</v>
      </c>
      <c r="F163" s="15">
        <f t="shared" si="47"/>
        <v>7086.7716799999998</v>
      </c>
      <c r="G163" s="16">
        <f t="shared" ref="G163:I163" si="57">G164+G165+G166+G167</f>
        <v>1163.067</v>
      </c>
      <c r="H163" s="16">
        <f t="shared" si="57"/>
        <v>5923.7046799999998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83"/>
      <c r="B166" s="86"/>
      <c r="C166" s="80"/>
      <c r="D166" s="115"/>
      <c r="E166" s="68" t="s">
        <v>58</v>
      </c>
      <c r="F166" s="15">
        <f t="shared" si="47"/>
        <v>7086.7716799999998</v>
      </c>
      <c r="G166" s="19">
        <v>1163.067</v>
      </c>
      <c r="H166" s="74">
        <f>5923.70468</f>
        <v>5923.7046799999998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102.6" customHeight="1" x14ac:dyDescent="0.25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82" t="s">
        <v>28</v>
      </c>
      <c r="B168" s="110" t="s">
        <v>147</v>
      </c>
      <c r="C168" s="79" t="s">
        <v>124</v>
      </c>
      <c r="D168" s="82" t="s">
        <v>83</v>
      </c>
      <c r="E168" s="68" t="s">
        <v>47</v>
      </c>
      <c r="F168" s="15">
        <f t="shared" si="47"/>
        <v>21156.384999999998</v>
      </c>
      <c r="G168" s="16">
        <f>G169+G170+G171+G172</f>
        <v>5246.29</v>
      </c>
      <c r="H168" s="16">
        <f t="shared" ref="H168:I168" si="59">H169+H170+H171+H172</f>
        <v>5362.0919999999996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21156.384999999998</v>
      </c>
      <c r="G171" s="19">
        <f>5363.47-117.18</f>
        <v>5246.29</v>
      </c>
      <c r="H171" s="74">
        <f>5362.092</f>
        <v>5362.0919999999996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2" t="s">
        <v>108</v>
      </c>
      <c r="B173" s="110" t="s">
        <v>117</v>
      </c>
      <c r="C173" s="79" t="s">
        <v>124</v>
      </c>
      <c r="D173" s="82" t="s">
        <v>95</v>
      </c>
      <c r="E173" s="68" t="s">
        <v>47</v>
      </c>
      <c r="F173" s="15">
        <f t="shared" si="61"/>
        <v>27162.707999999999</v>
      </c>
      <c r="G173" s="16">
        <f>G174+G175+G176+G177</f>
        <v>6566.6030000000001</v>
      </c>
      <c r="H173" s="16">
        <f>H174+H175+H176+H177</f>
        <v>6651.0069999999996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83"/>
      <c r="B176" s="108"/>
      <c r="C176" s="80"/>
      <c r="D176" s="83"/>
      <c r="E176" s="68" t="s">
        <v>58</v>
      </c>
      <c r="F176" s="15">
        <f t="shared" si="61"/>
        <v>27162.707999999999</v>
      </c>
      <c r="G176" s="19">
        <v>6566.6030000000001</v>
      </c>
      <c r="H176" s="74">
        <f>6651.007</f>
        <v>6651.0069999999996</v>
      </c>
      <c r="I176" s="18">
        <v>6846.1750000000002</v>
      </c>
      <c r="J176" s="18">
        <f>7094.923+4</f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22.75" customHeight="1" x14ac:dyDescent="0.25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82" t="s">
        <v>133</v>
      </c>
      <c r="B178" s="85" t="s">
        <v>136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76"/>
      <c r="B183" s="119" t="s">
        <v>73</v>
      </c>
      <c r="C183" s="79" t="s">
        <v>124</v>
      </c>
      <c r="D183" s="113"/>
      <c r="E183" s="14" t="s">
        <v>47</v>
      </c>
      <c r="F183" s="59">
        <f t="shared" ref="F183:G183" si="63">F13+F53+F63+F93+F148+F88+F143</f>
        <v>760315.70047000004</v>
      </c>
      <c r="G183" s="59">
        <f t="shared" si="63"/>
        <v>182601.34386000002</v>
      </c>
      <c r="H183" s="59">
        <f>H13+H53+H63+H93+H148+H88+H143</f>
        <v>198832.62852999999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7"/>
      <c r="B184" s="120"/>
      <c r="C184" s="80"/>
      <c r="D184" s="113"/>
      <c r="E184" s="14" t="s">
        <v>56</v>
      </c>
      <c r="F184" s="15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7"/>
      <c r="B185" s="120"/>
      <c r="C185" s="80"/>
      <c r="D185" s="113"/>
      <c r="E185" s="14" t="s">
        <v>57</v>
      </c>
      <c r="F185" s="15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734563.53529999999</v>
      </c>
      <c r="G186" s="59">
        <f t="shared" si="66"/>
        <v>175682.71400000001</v>
      </c>
      <c r="H186" s="59">
        <f>H16+H56+H66+H96+H151+H91+H146</f>
        <v>184930.4345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2022-08-23T11:40:56Z</dcterms:modified>
</cp:coreProperties>
</file>